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urt Pikl\Documents\Dokumente\grufties\Energiegemeinschaft\"/>
    </mc:Choice>
  </mc:AlternateContent>
  <xr:revisionPtr revIDLastSave="0" documentId="13_ncr:1_{0775BAC8-D494-4008-B345-CD24BAFDC451}" xr6:coauthVersionLast="47" xr6:coauthVersionMax="47" xr10:uidLastSave="{00000000-0000-0000-0000-000000000000}"/>
  <bookViews>
    <workbookView xWindow="-120" yWindow="-120" windowWidth="29040" windowHeight="15720" xr2:uid="{50342B8D-AE02-4D30-AE47-15011C87E0B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9" i="1"/>
  <c r="F8" i="1"/>
  <c r="C15" i="1"/>
  <c r="B12" i="1"/>
  <c r="G9" i="1"/>
  <c r="B15" i="1" s="1"/>
  <c r="K8" i="1"/>
  <c r="G8" i="1"/>
  <c r="B13" i="1" s="1"/>
  <c r="L7" i="1"/>
  <c r="C14" i="1" s="1"/>
  <c r="K7" i="1"/>
  <c r="B14" i="1" s="1"/>
  <c r="H7" i="1"/>
  <c r="C11" i="1" s="1"/>
  <c r="G7" i="1"/>
  <c r="B11" i="1" s="1"/>
  <c r="D3" i="1"/>
  <c r="E3" i="1"/>
  <c r="H8" i="1" l="1"/>
  <c r="L8" i="1" s="1"/>
  <c r="C12" i="1"/>
  <c r="B16" i="1"/>
  <c r="B20" i="1" l="1"/>
  <c r="B18" i="1"/>
  <c r="C13" i="1"/>
  <c r="C16" i="1" s="1"/>
  <c r="D16" i="1" s="1"/>
  <c r="C18" i="1" l="1"/>
  <c r="C19" i="1" s="1"/>
  <c r="C20" i="1"/>
  <c r="B19" i="1"/>
  <c r="D18" i="1" l="1"/>
</calcChain>
</file>

<file path=xl/sharedStrings.xml><?xml version="1.0" encoding="utf-8"?>
<sst xmlns="http://schemas.openxmlformats.org/spreadsheetml/2006/main" count="33" uniqueCount="27">
  <si>
    <t>Ausgangsbasis</t>
  </si>
  <si>
    <t>kWh</t>
  </si>
  <si>
    <t>Gesamtbetrag</t>
  </si>
  <si>
    <t>MWST</t>
  </si>
  <si>
    <t>pro kWH</t>
  </si>
  <si>
    <t>Wirkarbeit</t>
  </si>
  <si>
    <t>Tage</t>
  </si>
  <si>
    <t>Preis</t>
  </si>
  <si>
    <t>Netto</t>
  </si>
  <si>
    <t>Grundpreis</t>
  </si>
  <si>
    <t>Grund</t>
  </si>
  <si>
    <t>Ntto neu</t>
  </si>
  <si>
    <t>Grund neu</t>
  </si>
  <si>
    <t>Netz</t>
  </si>
  <si>
    <t>Elektrizitätsabg</t>
  </si>
  <si>
    <t>Grund Netz</t>
  </si>
  <si>
    <t>e-Abgabe</t>
  </si>
  <si>
    <t>Preis/kWh</t>
  </si>
  <si>
    <t>Netzebene 7.2</t>
  </si>
  <si>
    <t>lokal 57%</t>
  </si>
  <si>
    <t>regional 28%</t>
  </si>
  <si>
    <t>Einsparung</t>
  </si>
  <si>
    <t>neu EEG</t>
  </si>
  <si>
    <t>inkl. MWST</t>
  </si>
  <si>
    <t>ohne MWST</t>
  </si>
  <si>
    <t>Volatilität %</t>
  </si>
  <si>
    <t>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</si>
</sst>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0" fontId="1" fillId="0" borderId="1" xfId="0" applyFont="1" applyBorder="1"/>
    <xf numFmtId="165" fontId="0" fillId="3" borderId="1" xfId="0" applyNumberFormat="1" applyFill="1" applyBorder="1"/>
    <xf numFmtId="4" fontId="0" fillId="2" borderId="1" xfId="0" applyNumberFormat="1" applyFill="1" applyBorder="1"/>
    <xf numFmtId="4" fontId="0" fillId="3" borderId="1" xfId="0" applyNumberFormat="1" applyFill="1" applyBorder="1"/>
    <xf numFmtId="0" fontId="0" fillId="3" borderId="1" xfId="0" applyFill="1" applyBorder="1"/>
    <xf numFmtId="0" fontId="0" fillId="4" borderId="1" xfId="0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4" fontId="0" fillId="4" borderId="1" xfId="0" applyNumberFormat="1" applyFill="1" applyBorder="1"/>
    <xf numFmtId="0" fontId="1" fillId="4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32417-6422-4132-B3EE-F6715560BD7D}">
  <dimension ref="A1:L22"/>
  <sheetViews>
    <sheetView tabSelected="1" workbookViewId="0">
      <selection activeCell="B7" sqref="B7"/>
    </sheetView>
  </sheetViews>
  <sheetFormatPr baseColWidth="10" defaultRowHeight="15" x14ac:dyDescent="0.25"/>
  <cols>
    <col min="1" max="1" width="14.42578125" bestFit="1" customWidth="1"/>
    <col min="3" max="3" width="11.42578125" style="2"/>
    <col min="5" max="5" width="11.42578125" style="1"/>
    <col min="6" max="6" width="11.42578125" style="3"/>
    <col min="8" max="8" width="11.42578125" style="1"/>
    <col min="10" max="10" width="11.42578125" style="1"/>
  </cols>
  <sheetData>
    <row r="1" spans="1:12" x14ac:dyDescent="0.25">
      <c r="A1" s="4"/>
      <c r="B1" s="4" t="s">
        <v>1</v>
      </c>
      <c r="C1" s="5" t="s">
        <v>2</v>
      </c>
      <c r="D1" s="4" t="s">
        <v>4</v>
      </c>
      <c r="E1" s="6" t="s">
        <v>3</v>
      </c>
      <c r="F1" s="7"/>
      <c r="G1" s="4"/>
      <c r="H1" s="6"/>
      <c r="I1" s="4"/>
      <c r="J1" s="6"/>
      <c r="K1" s="4"/>
      <c r="L1" s="4"/>
    </row>
    <row r="2" spans="1:12" x14ac:dyDescent="0.25">
      <c r="A2" s="4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</row>
    <row r="3" spans="1:12" x14ac:dyDescent="0.25">
      <c r="A3" s="4" t="s">
        <v>0</v>
      </c>
      <c r="B3" s="4">
        <v>6233</v>
      </c>
      <c r="C3" s="5">
        <v>1100</v>
      </c>
      <c r="D3" s="8">
        <f>ROUND((C3/B3),3)</f>
        <v>0.17599999999999999</v>
      </c>
      <c r="E3" s="6">
        <f>C3*1.2</f>
        <v>1320</v>
      </c>
      <c r="F3" s="7"/>
      <c r="G3" s="4"/>
      <c r="H3" s="6" t="s">
        <v>18</v>
      </c>
      <c r="I3" s="4"/>
      <c r="J3" s="6"/>
      <c r="K3" s="4"/>
      <c r="L3" s="4"/>
    </row>
    <row r="4" spans="1:12" x14ac:dyDescent="0.25">
      <c r="A4" s="4"/>
      <c r="B4" s="4"/>
      <c r="C4" s="5"/>
      <c r="D4" s="8"/>
      <c r="E4" s="6" t="s">
        <v>19</v>
      </c>
      <c r="F4" s="7"/>
      <c r="G4" s="4"/>
      <c r="H4" s="6"/>
      <c r="I4" s="4"/>
      <c r="J4" s="6"/>
      <c r="K4" s="4"/>
      <c r="L4" s="4"/>
    </row>
    <row r="5" spans="1:12" x14ac:dyDescent="0.25">
      <c r="A5" s="4"/>
      <c r="B5" s="4"/>
      <c r="C5" s="5"/>
      <c r="D5" s="8"/>
      <c r="E5" s="6" t="s">
        <v>20</v>
      </c>
      <c r="F5" s="7"/>
      <c r="G5" s="4"/>
      <c r="H5" s="6"/>
      <c r="I5" s="4"/>
      <c r="J5" s="6"/>
      <c r="K5" s="4"/>
      <c r="L5" s="4"/>
    </row>
    <row r="6" spans="1:12" x14ac:dyDescent="0.25">
      <c r="A6" s="4"/>
      <c r="B6" s="4" t="s">
        <v>1</v>
      </c>
      <c r="C6" s="5" t="s">
        <v>6</v>
      </c>
      <c r="D6" s="4" t="s">
        <v>7</v>
      </c>
      <c r="E6" s="6" t="s">
        <v>21</v>
      </c>
      <c r="F6" s="7" t="s">
        <v>22</v>
      </c>
      <c r="G6" s="6" t="s">
        <v>8</v>
      </c>
      <c r="H6" s="6" t="s">
        <v>11</v>
      </c>
      <c r="I6" s="6" t="s">
        <v>10</v>
      </c>
      <c r="J6" s="6" t="s">
        <v>22</v>
      </c>
      <c r="K6" s="6" t="s">
        <v>9</v>
      </c>
      <c r="L6" s="6" t="s">
        <v>12</v>
      </c>
    </row>
    <row r="7" spans="1:12" x14ac:dyDescent="0.25">
      <c r="A7" s="4" t="s">
        <v>5</v>
      </c>
      <c r="B7" s="13">
        <v>6233</v>
      </c>
      <c r="C7" s="5">
        <v>365</v>
      </c>
      <c r="D7" s="14">
        <v>9.8000000000000007</v>
      </c>
      <c r="E7" s="6"/>
      <c r="F7" s="15">
        <v>9.8000000000000007</v>
      </c>
      <c r="G7" s="10">
        <f>(B7*D7)/100</f>
        <v>610.83400000000006</v>
      </c>
      <c r="H7" s="11">
        <f>(B7*F7)/100</f>
        <v>610.83400000000006</v>
      </c>
      <c r="I7" s="10">
        <v>12.14</v>
      </c>
      <c r="J7" s="12">
        <v>12.14</v>
      </c>
      <c r="K7" s="10">
        <f>(C7*I7)/365</f>
        <v>12.14</v>
      </c>
      <c r="L7" s="12">
        <f>(J7*C7)/365</f>
        <v>12.14</v>
      </c>
    </row>
    <row r="8" spans="1:12" x14ac:dyDescent="0.25">
      <c r="A8" s="4" t="s">
        <v>13</v>
      </c>
      <c r="B8" s="13">
        <v>6233</v>
      </c>
      <c r="C8" s="5">
        <v>365</v>
      </c>
      <c r="D8" s="14">
        <v>5.99</v>
      </c>
      <c r="E8" s="16">
        <v>57</v>
      </c>
      <c r="F8" s="9">
        <f>ROUND(D8 -(D8*E8/100),3)</f>
        <v>2.5760000000000001</v>
      </c>
      <c r="G8" s="10">
        <f>(B8*D8)/100</f>
        <v>373.35669999999999</v>
      </c>
      <c r="H8" s="11">
        <f>(B8*F8)/100</f>
        <v>160.56208000000001</v>
      </c>
      <c r="I8" s="10">
        <v>36</v>
      </c>
      <c r="J8" s="11">
        <v>48</v>
      </c>
      <c r="K8" s="10">
        <f>(C8*I8)/365</f>
        <v>36</v>
      </c>
      <c r="L8" s="11">
        <f>(J8*C8)/365</f>
        <v>48</v>
      </c>
    </row>
    <row r="9" spans="1:12" x14ac:dyDescent="0.25">
      <c r="A9" s="4" t="s">
        <v>14</v>
      </c>
      <c r="B9" s="13">
        <v>6233</v>
      </c>
      <c r="C9" s="5"/>
      <c r="D9" s="13">
        <v>1.5</v>
      </c>
      <c r="E9" s="6">
        <v>100</v>
      </c>
      <c r="F9" s="9">
        <f>ROUND(D9 -(D9*E9/100),3)</f>
        <v>0</v>
      </c>
      <c r="G9" s="10">
        <f>(B9*D9)/100</f>
        <v>93.495000000000005</v>
      </c>
      <c r="H9" s="12">
        <v>0</v>
      </c>
      <c r="I9" s="6"/>
      <c r="J9" s="4"/>
      <c r="K9" s="6"/>
      <c r="L9" s="4"/>
    </row>
    <row r="10" spans="1:12" x14ac:dyDescent="0.25">
      <c r="A10" s="4"/>
      <c r="B10" s="4"/>
      <c r="C10" s="5"/>
      <c r="D10" s="4"/>
      <c r="E10" s="6"/>
      <c r="F10" s="7"/>
      <c r="G10" s="4"/>
      <c r="H10" s="6"/>
      <c r="I10" s="4"/>
      <c r="J10" s="6"/>
      <c r="K10" s="4"/>
      <c r="L10" s="4"/>
    </row>
    <row r="11" spans="1:12" x14ac:dyDescent="0.25">
      <c r="A11" s="4" t="s">
        <v>5</v>
      </c>
      <c r="B11" s="10">
        <f>G7</f>
        <v>610.83400000000006</v>
      </c>
      <c r="C11" s="11">
        <f>H7</f>
        <v>610.83400000000006</v>
      </c>
      <c r="D11" s="4"/>
      <c r="E11" s="6"/>
      <c r="F11" s="7"/>
      <c r="G11" s="4"/>
      <c r="H11" s="6"/>
      <c r="I11" s="4"/>
      <c r="J11" s="6"/>
      <c r="K11" s="4"/>
      <c r="L11" s="4"/>
    </row>
    <row r="12" spans="1:12" x14ac:dyDescent="0.25">
      <c r="A12" s="4" t="s">
        <v>9</v>
      </c>
      <c r="B12" s="10">
        <f>I7</f>
        <v>12.14</v>
      </c>
      <c r="C12" s="11">
        <f>J8</f>
        <v>48</v>
      </c>
      <c r="D12" s="4"/>
      <c r="E12" s="6"/>
      <c r="F12" s="7"/>
      <c r="G12" s="4"/>
      <c r="H12" s="6"/>
      <c r="I12" s="4"/>
      <c r="J12" s="6"/>
      <c r="K12" s="4"/>
      <c r="L12" s="4"/>
    </row>
    <row r="13" spans="1:12" x14ac:dyDescent="0.25">
      <c r="A13" s="4" t="s">
        <v>13</v>
      </c>
      <c r="B13" s="10">
        <f>G8</f>
        <v>373.35669999999999</v>
      </c>
      <c r="C13" s="11">
        <f>H8</f>
        <v>160.56208000000001</v>
      </c>
      <c r="D13" s="4"/>
      <c r="E13" s="6"/>
      <c r="F13" s="7"/>
      <c r="G13" s="4"/>
      <c r="H13" s="6"/>
      <c r="I13" s="4"/>
      <c r="J13" s="6"/>
      <c r="K13" s="4"/>
      <c r="L13" s="4"/>
    </row>
    <row r="14" spans="1:12" x14ac:dyDescent="0.25">
      <c r="A14" s="4" t="s">
        <v>15</v>
      </c>
      <c r="B14" s="10">
        <f>K7</f>
        <v>12.14</v>
      </c>
      <c r="C14" s="11">
        <f>L7</f>
        <v>12.14</v>
      </c>
      <c r="D14" s="4"/>
      <c r="E14" s="6"/>
      <c r="F14" s="7"/>
      <c r="G14" s="4"/>
      <c r="H14" s="6"/>
      <c r="I14" s="4"/>
      <c r="J14" s="6"/>
      <c r="K14" s="4"/>
      <c r="L14" s="4"/>
    </row>
    <row r="15" spans="1:12" x14ac:dyDescent="0.25">
      <c r="A15" s="4" t="s">
        <v>16</v>
      </c>
      <c r="B15" s="10">
        <f>G9</f>
        <v>93.495000000000005</v>
      </c>
      <c r="C15" s="11">
        <f>H9</f>
        <v>0</v>
      </c>
      <c r="D15" s="4"/>
      <c r="E15" s="6" t="s">
        <v>25</v>
      </c>
      <c r="F15" s="7"/>
      <c r="G15" s="4"/>
      <c r="H15" s="6"/>
      <c r="I15" s="4"/>
      <c r="J15" s="6"/>
      <c r="K15" s="4"/>
      <c r="L15" s="4"/>
    </row>
    <row r="16" spans="1:12" x14ac:dyDescent="0.25">
      <c r="A16" s="4"/>
      <c r="B16" s="6">
        <f>SUM(B11:B15)</f>
        <v>1101.9657</v>
      </c>
      <c r="C16" s="6">
        <f>SUM(C11:C15)</f>
        <v>831.53608000000008</v>
      </c>
      <c r="D16" s="6">
        <f>B16-C16</f>
        <v>270.42961999999989</v>
      </c>
      <c r="E16" s="16">
        <v>50</v>
      </c>
      <c r="F16" s="7">
        <f>ROUND(D16*(E16/100),3)</f>
        <v>135.215</v>
      </c>
      <c r="G16" s="4"/>
      <c r="H16" s="6"/>
      <c r="I16" s="4"/>
      <c r="J16" s="6"/>
      <c r="K16" s="4"/>
      <c r="L16" s="4"/>
    </row>
    <row r="17" spans="1:12" x14ac:dyDescent="0.25">
      <c r="A17" s="4" t="s">
        <v>3</v>
      </c>
      <c r="B17" s="4">
        <v>20</v>
      </c>
      <c r="C17" s="6">
        <v>20</v>
      </c>
      <c r="D17" s="4"/>
      <c r="E17" s="16"/>
      <c r="F17" s="7"/>
      <c r="G17" s="4"/>
      <c r="H17" s="6"/>
      <c r="I17" s="4"/>
      <c r="J17" s="6"/>
      <c r="K17" s="4"/>
      <c r="L17" s="4"/>
    </row>
    <row r="18" spans="1:12" x14ac:dyDescent="0.25">
      <c r="A18" s="4"/>
      <c r="B18" s="6">
        <f>B16*((100+B17)/100)</f>
        <v>1322.3588399999999</v>
      </c>
      <c r="C18" s="6">
        <f>C16*((100+C17)/100)</f>
        <v>997.84329600000001</v>
      </c>
      <c r="D18" s="6">
        <f>B18-C18</f>
        <v>324.51554399999986</v>
      </c>
      <c r="E18" s="16">
        <v>50</v>
      </c>
      <c r="F18" s="7">
        <f>ROUND(D18*(E18/100),3)</f>
        <v>162.25800000000001</v>
      </c>
      <c r="G18" s="4"/>
      <c r="H18" s="6"/>
      <c r="I18" s="4"/>
      <c r="J18" s="6"/>
      <c r="K18" s="4"/>
      <c r="L18" s="4"/>
    </row>
    <row r="19" spans="1:12" x14ac:dyDescent="0.25">
      <c r="A19" s="4" t="s">
        <v>17</v>
      </c>
      <c r="B19" s="4">
        <f>ROUND((B18/B3),3)</f>
        <v>0.21199999999999999</v>
      </c>
      <c r="C19" s="4">
        <f>ROUND((C18/B3),3)</f>
        <v>0.16</v>
      </c>
      <c r="D19" s="4" t="s">
        <v>23</v>
      </c>
      <c r="E19" s="6"/>
      <c r="F19" s="7"/>
      <c r="G19" s="4"/>
      <c r="H19" s="6"/>
      <c r="I19" s="4"/>
      <c r="J19" s="6"/>
      <c r="K19" s="4"/>
      <c r="L19" s="4"/>
    </row>
    <row r="20" spans="1:12" x14ac:dyDescent="0.25">
      <c r="A20" s="4"/>
      <c r="B20" s="4">
        <f>ROUND((B16/B3),3)</f>
        <v>0.17699999999999999</v>
      </c>
      <c r="C20" s="4">
        <f>ROUND((C16/B3),3)</f>
        <v>0.13300000000000001</v>
      </c>
      <c r="D20" s="4" t="s">
        <v>24</v>
      </c>
      <c r="E20" s="6"/>
      <c r="F20" s="7"/>
      <c r="G20" s="4"/>
      <c r="H20" s="6"/>
      <c r="I20" s="4"/>
      <c r="J20" s="6"/>
      <c r="K20" s="4"/>
      <c r="L20" s="4"/>
    </row>
    <row r="22" spans="1:12" x14ac:dyDescent="0.25">
      <c r="A22" s="17" t="s">
        <v>26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 Pikl</dc:creator>
  <cp:lastModifiedBy>Kurt Pikl</cp:lastModifiedBy>
  <dcterms:created xsi:type="dcterms:W3CDTF">2025-01-23T16:36:52Z</dcterms:created>
  <dcterms:modified xsi:type="dcterms:W3CDTF">2025-05-01T16:12:11Z</dcterms:modified>
</cp:coreProperties>
</file>